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1475" windowHeight="62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4" i="1" l="1"/>
  <c r="F84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27" i="1"/>
  <c r="E26" i="1"/>
  <c r="C30" i="1"/>
  <c r="C34" i="1"/>
  <c r="C38" i="1"/>
  <c r="C39" i="1"/>
  <c r="C42" i="1"/>
  <c r="C43" i="1"/>
  <c r="C46" i="1"/>
  <c r="C47" i="1"/>
  <c r="C50" i="1"/>
  <c r="C51" i="1"/>
  <c r="C54" i="1"/>
  <c r="C55" i="1"/>
  <c r="C58" i="1"/>
  <c r="C59" i="1"/>
  <c r="C62" i="1"/>
  <c r="C63" i="1"/>
  <c r="C66" i="1"/>
  <c r="C67" i="1"/>
  <c r="C70" i="1"/>
  <c r="C71" i="1"/>
  <c r="C74" i="1"/>
  <c r="C75" i="1"/>
  <c r="C78" i="1"/>
  <c r="C79" i="1"/>
  <c r="C82" i="1"/>
  <c r="C83" i="1"/>
  <c r="N27" i="1"/>
  <c r="C27" i="1" s="1"/>
  <c r="M26" i="1"/>
  <c r="M23" i="1"/>
  <c r="C81" i="1" l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6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35" i="1"/>
  <c r="C31" i="1"/>
</calcChain>
</file>

<file path=xl/sharedStrings.xml><?xml version="1.0" encoding="utf-8"?>
<sst xmlns="http://schemas.openxmlformats.org/spreadsheetml/2006/main" count="17" uniqueCount="17">
  <si>
    <t>Verifikasi Simulink</t>
  </si>
  <si>
    <t>time</t>
  </si>
  <si>
    <t>Vc(t) ANALITIK</t>
  </si>
  <si>
    <t>Vc(t) NUMERIK</t>
  </si>
  <si>
    <r>
      <rPr>
        <b/>
        <sz val="11"/>
        <color theme="1"/>
        <rFont val="Symbol"/>
        <family val="1"/>
        <charset val="2"/>
      </rPr>
      <t>x</t>
    </r>
    <r>
      <rPr>
        <b/>
        <sz val="11"/>
        <color theme="1"/>
        <rFont val="Calibri"/>
        <family val="2"/>
        <scheme val="minor"/>
      </rPr>
      <t xml:space="preserve"> = 1</t>
    </r>
  </si>
  <si>
    <t>toleransi  10exp(-3)</t>
  </si>
  <si>
    <t>R = 4000 Ohm</t>
  </si>
  <si>
    <t>L = 0.312 Henry</t>
  </si>
  <si>
    <t xml:space="preserve"> C = 7.8*10^-8</t>
  </si>
  <si>
    <r>
      <rPr>
        <sz val="11"/>
        <color theme="1"/>
        <rFont val="Symbol"/>
        <family val="1"/>
        <charset val="2"/>
      </rPr>
      <t>x</t>
    </r>
    <r>
      <rPr>
        <sz val="11"/>
        <color theme="1"/>
        <rFont val="Calibri"/>
        <family val="2"/>
        <scheme val="minor"/>
      </rPr>
      <t xml:space="preserve"> =</t>
    </r>
  </si>
  <si>
    <t>Vc(s) ANALITIK = 10*K/s(s+a)^2</t>
  </si>
  <si>
    <t>K = 1/LC =</t>
  </si>
  <si>
    <t>a = sqrt(1/LC) =</t>
  </si>
  <si>
    <t>Vc(t) = 10*(1 - e^(-at) + a*t*e^(-at))</t>
  </si>
  <si>
    <t>Error</t>
  </si>
  <si>
    <t>RMSE=</t>
  </si>
  <si>
    <t>(Error)^2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</si>
</sst>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1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158025</xdr:colOff>
      <xdr:row>20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700650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2:N84"/>
  <sheetViews>
    <sheetView tabSelected="1" topLeftCell="A14" workbookViewId="0">
      <selection activeCell="I82" sqref="I82"/>
    </sheetView>
  </sheetViews>
  <sheetFormatPr defaultRowHeight="15" x14ac:dyDescent="0.25"/>
  <cols>
    <col min="3" max="3" width="14" bestFit="1" customWidth="1"/>
    <col min="4" max="4" width="14.140625" bestFit="1" customWidth="1"/>
    <col min="5" max="5" width="16.28515625" style="5" bestFit="1" customWidth="1"/>
    <col min="6" max="6" width="12.5703125" bestFit="1" customWidth="1"/>
  </cols>
  <sheetData>
    <row r="22" spans="2:14" x14ac:dyDescent="0.25">
      <c r="B22" t="s">
        <v>6</v>
      </c>
      <c r="D22" t="s">
        <v>7</v>
      </c>
      <c r="E22" s="5" t="s">
        <v>8</v>
      </c>
    </row>
    <row r="23" spans="2:14" x14ac:dyDescent="0.25">
      <c r="B23" t="s">
        <v>0</v>
      </c>
      <c r="L23" s="4" t="s">
        <v>9</v>
      </c>
      <c r="M23">
        <f>(4000/2)*SQRT((7.8*10^(-8))/0.312)</f>
        <v>1</v>
      </c>
    </row>
    <row r="24" spans="2:14" x14ac:dyDescent="0.25">
      <c r="B24" s="2" t="s">
        <v>4</v>
      </c>
      <c r="C24" t="s">
        <v>5</v>
      </c>
    </row>
    <row r="25" spans="2:14" s="1" customFormat="1" x14ac:dyDescent="0.25">
      <c r="B25" s="1" t="s">
        <v>1</v>
      </c>
      <c r="C25" s="1" t="s">
        <v>2</v>
      </c>
      <c r="D25" s="1" t="s">
        <v>3</v>
      </c>
      <c r="E25" s="6" t="s">
        <v>14</v>
      </c>
      <c r="F25" s="1" t="s">
        <v>16</v>
      </c>
      <c r="L25" s="1" t="s">
        <v>10</v>
      </c>
    </row>
    <row r="26" spans="2:14" x14ac:dyDescent="0.25">
      <c r="B26">
        <v>0</v>
      </c>
      <c r="C26">
        <f>10*(1-EXP(-$N$27*B26)+(($N$27*B26)*EXP(-$N$27*B26)))</f>
        <v>0</v>
      </c>
      <c r="D26">
        <v>0</v>
      </c>
      <c r="E26" s="5">
        <f>ABS(C26-D26)</f>
        <v>0</v>
      </c>
      <c r="F26" s="5">
        <f>E26^2</f>
        <v>0</v>
      </c>
      <c r="L26" t="s">
        <v>11</v>
      </c>
      <c r="M26">
        <f>1/(0.312*7.8*10^(-8))</f>
        <v>41091387.245233402</v>
      </c>
    </row>
    <row r="27" spans="2:14" x14ac:dyDescent="0.25">
      <c r="B27" s="3">
        <v>3.15544362088405E-30</v>
      </c>
      <c r="C27">
        <f>10*(1-EXP(-$N$27*B27)+(($N$27*B27)*EXP(-$N$27*B27)))</f>
        <v>2.0227202697974677E-25</v>
      </c>
      <c r="D27" s="3">
        <v>2.0456849580841601E-51</v>
      </c>
      <c r="E27" s="5">
        <f>ABS(C27-D27)/C27</f>
        <v>1</v>
      </c>
      <c r="F27" s="5">
        <f t="shared" ref="F27:F83" si="0">E27^2</f>
        <v>1</v>
      </c>
      <c r="L27" t="s">
        <v>12</v>
      </c>
      <c r="N27">
        <f>SQRT(M26)</f>
        <v>6410.2564102564102</v>
      </c>
    </row>
    <row r="28" spans="2:14" x14ac:dyDescent="0.25">
      <c r="B28" s="3">
        <v>6.2696685330479103E-6</v>
      </c>
      <c r="C28">
        <f>10*(1-EXP(-$N$27*B28)+(($N$27*B28)*EXP(-$N$27*B28)))</f>
        <v>0.78000229408796751</v>
      </c>
      <c r="D28">
        <v>7.8630899513974506E-3</v>
      </c>
      <c r="E28" s="5">
        <f t="shared" ref="E28:E83" si="1">ABS(C28-D28)/C28</f>
        <v>0.98991914509611589</v>
      </c>
      <c r="F28" s="5">
        <f t="shared" si="0"/>
        <v>0.97993991382782497</v>
      </c>
    </row>
    <row r="29" spans="2:14" x14ac:dyDescent="0.25">
      <c r="B29" s="3">
        <v>2.9801490545909501E-5</v>
      </c>
      <c r="C29">
        <f>10*(1-EXP(-$N$27*B29)+(($N$27*B29)*EXP(-$N$27*B29)))</f>
        <v>3.317113339618154</v>
      </c>
      <c r="D29">
        <v>0.160816590907021</v>
      </c>
      <c r="E29" s="5">
        <f t="shared" si="1"/>
        <v>0.95151911483207463</v>
      </c>
      <c r="F29" s="5">
        <f t="shared" si="0"/>
        <v>0.90538862589081481</v>
      </c>
      <c r="K29" t="s">
        <v>13</v>
      </c>
    </row>
    <row r="30" spans="2:14" x14ac:dyDescent="0.25">
      <c r="B30" s="3">
        <v>7.2796360030062904E-5</v>
      </c>
      <c r="C30">
        <f>10*(1-EXP(-$N$27*B30)+(($N$27*B30)*EXP(-$N$27*B30)))</f>
        <v>6.6553005175327211</v>
      </c>
      <c r="D30">
        <v>0.802631202369541</v>
      </c>
      <c r="E30" s="5">
        <f t="shared" si="1"/>
        <v>0.87939970550464397</v>
      </c>
      <c r="F30" s="5">
        <f t="shared" si="0"/>
        <v>0.77334384204165452</v>
      </c>
    </row>
    <row r="31" spans="2:14" x14ac:dyDescent="0.25">
      <c r="B31">
        <v>1.3363842507640999E-4</v>
      </c>
      <c r="C31">
        <f>10*(1-EXP(-$N$27*B31)+(($N$27*B31)*EXP(-$N$27*B31)))</f>
        <v>9.3913935263281392</v>
      </c>
      <c r="D31">
        <v>2.1170617343305098</v>
      </c>
      <c r="E31" s="5">
        <f t="shared" si="1"/>
        <v>0.77457427075167595</v>
      </c>
      <c r="F31" s="5">
        <f t="shared" si="0"/>
        <v>0.59996530091049061</v>
      </c>
    </row>
    <row r="32" spans="2:14" x14ac:dyDescent="0.25">
      <c r="B32">
        <v>2.1196914279490199E-4</v>
      </c>
      <c r="C32">
        <f>10*(1-EXP(-$N$27*B32)+(($N$27*B32)*EXP(-$N$27*B32)))</f>
        <v>10.92196598080058</v>
      </c>
      <c r="D32">
        <v>3.9386670773374699</v>
      </c>
      <c r="E32" s="5">
        <f t="shared" si="1"/>
        <v>0.63938112568184668</v>
      </c>
      <c r="F32" s="5">
        <f t="shared" si="0"/>
        <v>0.40880822387818544</v>
      </c>
    </row>
    <row r="33" spans="2:6" x14ac:dyDescent="0.25">
      <c r="B33">
        <v>3.0254942705295002E-4</v>
      </c>
      <c r="C33">
        <f>10*(1-EXP(-$N$27*B33)+(($N$27*B33)*EXP(-$N$27*B33)))</f>
        <v>11.350766810727457</v>
      </c>
      <c r="D33">
        <v>5.7736973012340096</v>
      </c>
      <c r="E33" s="5">
        <f t="shared" si="1"/>
        <v>0.49133856791266595</v>
      </c>
      <c r="F33" s="5">
        <f t="shared" si="0"/>
        <v>0.24141358831846946</v>
      </c>
    </row>
    <row r="34" spans="2:6" x14ac:dyDescent="0.25">
      <c r="B34">
        <v>4.04457372366665E-4</v>
      </c>
      <c r="C34">
        <f>10*(1-EXP(-$N$27*B34)+(($N$27*B34)*EXP(-$N$27*B34)))</f>
        <v>11.191633330767804</v>
      </c>
      <c r="D34">
        <v>7.3122148628091503</v>
      </c>
      <c r="E34" s="5">
        <f t="shared" si="1"/>
        <v>0.34663559404626287</v>
      </c>
      <c r="F34" s="5">
        <f t="shared" si="0"/>
        <v>0.12015623505980555</v>
      </c>
    </row>
    <row r="35" spans="2:6" x14ac:dyDescent="0.25">
      <c r="B35">
        <v>5.2190751348358405E-4</v>
      </c>
      <c r="C35">
        <f>10*(1-EXP(-$N$27*B35)+(($N$27*B35)*EXP(-$N$27*B35)))</f>
        <v>10.826586018053897</v>
      </c>
      <c r="D35">
        <v>8.4688452477978604</v>
      </c>
      <c r="E35" s="5">
        <f t="shared" si="1"/>
        <v>0.21777324507692275</v>
      </c>
      <c r="F35" s="5">
        <f t="shared" si="0"/>
        <v>4.7425186271333457E-2</v>
      </c>
    </row>
    <row r="36" spans="2:6" x14ac:dyDescent="0.25">
      <c r="B36">
        <v>6.6043687833657603E-4</v>
      </c>
      <c r="C36">
        <f>10*(1-EXP(-$N$27*B36)+(($N$27*B36)*EXP(-$N$27*B36)))</f>
        <v>10.468884911227763</v>
      </c>
      <c r="D36">
        <v>9.2413194315852802</v>
      </c>
      <c r="E36" s="5">
        <f t="shared" si="1"/>
        <v>0.11725847500013417</v>
      </c>
      <c r="F36" s="5">
        <f t="shared" si="0"/>
        <v>1.374954995935709E-2</v>
      </c>
    </row>
    <row r="37" spans="2:6" x14ac:dyDescent="0.25">
      <c r="B37">
        <v>8.3004607623642795E-4</v>
      </c>
      <c r="C37">
        <f>10*(1-EXP(-$N$27*B37)+(($N$27*B37)*EXP(-$N$27*B37)))</f>
        <v>10.211235717538864</v>
      </c>
      <c r="D37">
        <v>9.6911457813929491</v>
      </c>
      <c r="E37" s="5">
        <f t="shared" si="1"/>
        <v>5.0933104526478243E-2</v>
      </c>
      <c r="F37" s="5">
        <f t="shared" si="0"/>
        <v>2.5941811367051586E-3</v>
      </c>
    </row>
    <row r="38" spans="2:6" x14ac:dyDescent="0.25">
      <c r="B38">
        <v>1.0300460762364301E-3</v>
      </c>
      <c r="C38">
        <f>10*(1-EXP(-$N$27*B38)+(($N$27*B38)*EXP(-$N$27*B38)))</f>
        <v>10.076001873761921</v>
      </c>
      <c r="D38">
        <v>9.8968674010933793</v>
      </c>
      <c r="E38" s="5">
        <f t="shared" si="1"/>
        <v>1.7778328637970103E-2</v>
      </c>
      <c r="F38" s="5">
        <f t="shared" si="0"/>
        <v>3.1606896915966791E-4</v>
      </c>
    </row>
    <row r="39" spans="2:6" x14ac:dyDescent="0.25">
      <c r="B39">
        <v>1.23004607623643E-3</v>
      </c>
      <c r="C39">
        <f>10*(1-EXP(-$N$27*B39)+(($N$27*B39)*EXP(-$N$27*B39)))</f>
        <v>10.025913441095129</v>
      </c>
      <c r="D39">
        <v>9.9664708601500394</v>
      </c>
      <c r="E39" s="5">
        <f t="shared" si="1"/>
        <v>5.9288942892167162E-3</v>
      </c>
      <c r="F39" s="5">
        <f t="shared" si="0"/>
        <v>3.5151787492706593E-5</v>
      </c>
    </row>
    <row r="40" spans="2:6" x14ac:dyDescent="0.25">
      <c r="B40">
        <v>1.4300460762364301E-3</v>
      </c>
      <c r="C40">
        <f>10*(1-EXP(-$N$27*B40)+(($N$27*B40)*EXP(-$N$27*B40)))</f>
        <v>10.00852902744894</v>
      </c>
      <c r="D40">
        <v>9.9893123365981396</v>
      </c>
      <c r="E40" s="5">
        <f t="shared" si="1"/>
        <v>1.9200314849562668E-3</v>
      </c>
      <c r="F40" s="5">
        <f t="shared" si="0"/>
        <v>3.6865209032233667E-6</v>
      </c>
    </row>
    <row r="41" spans="2:6" x14ac:dyDescent="0.25">
      <c r="B41">
        <v>1.6300460762364299E-3</v>
      </c>
      <c r="C41">
        <f>10*(1-EXP(-$N$27*B41)+(($N$27*B41)*EXP(-$N$27*B41)))</f>
        <v>10.002738026449844</v>
      </c>
      <c r="D41">
        <v>9.9966444481188201</v>
      </c>
      <c r="E41" s="5">
        <f t="shared" si="1"/>
        <v>6.0919103498570642E-4</v>
      </c>
      <c r="F41" s="5">
        <f t="shared" si="0"/>
        <v>3.711137171069562E-7</v>
      </c>
    </row>
    <row r="42" spans="2:6" x14ac:dyDescent="0.25">
      <c r="B42">
        <v>1.83004607623643E-3</v>
      </c>
      <c r="C42">
        <f>10*(1-EXP(-$N$27*B42)+(($N$27*B42)*EXP(-$N$27*B42)))</f>
        <v>10.000862792159976</v>
      </c>
      <c r="D42">
        <v>9.9989590427531603</v>
      </c>
      <c r="E42" s="5">
        <f t="shared" si="1"/>
        <v>1.9035851669803547E-4</v>
      </c>
      <c r="F42" s="5">
        <f t="shared" si="0"/>
        <v>3.6236364879476246E-8</v>
      </c>
    </row>
    <row r="43" spans="2:6" x14ac:dyDescent="0.25">
      <c r="B43">
        <v>2.0300460762364301E-3</v>
      </c>
      <c r="C43">
        <f>10*(1-EXP(-$N$27*B43)+(($N$27*B43)*EXP(-$N$27*B43)))</f>
        <v>10.000267997812992</v>
      </c>
      <c r="D43">
        <v>9.9996802060104795</v>
      </c>
      <c r="E43" s="5">
        <f t="shared" si="1"/>
        <v>5.8777605024318321E-5</v>
      </c>
      <c r="F43" s="5">
        <f t="shared" si="0"/>
        <v>3.4548068523947704E-9</v>
      </c>
    </row>
    <row r="44" spans="2:6" x14ac:dyDescent="0.25">
      <c r="B44">
        <v>2.2300460762364302E-3</v>
      </c>
      <c r="C44">
        <f>10*(1-EXP(-$N$27*B44)+(($N$27*B44)*EXP(-$N$27*B44)))</f>
        <v>10.000082296542265</v>
      </c>
      <c r="D44">
        <v>9.9999025450854795</v>
      </c>
      <c r="E44" s="5">
        <f t="shared" si="1"/>
        <v>1.7974997750567504E-5</v>
      </c>
      <c r="F44" s="5">
        <f t="shared" si="0"/>
        <v>3.2310054413290684E-10</v>
      </c>
    </row>
    <row r="45" spans="2:6" x14ac:dyDescent="0.25">
      <c r="B45">
        <v>2.4300460762364299E-3</v>
      </c>
      <c r="C45">
        <f>10*(1-EXP(-$N$27*B45)+(($N$27*B45)*EXP(-$N$27*B45)))</f>
        <v>10.00002503655965</v>
      </c>
      <c r="D45">
        <v>9.9999705023154597</v>
      </c>
      <c r="E45" s="5">
        <f t="shared" si="1"/>
        <v>5.453410765601873E-6</v>
      </c>
      <c r="F45" s="5">
        <f t="shared" si="0"/>
        <v>2.9739688978382404E-11</v>
      </c>
    </row>
    <row r="46" spans="2:6" x14ac:dyDescent="0.25">
      <c r="B46">
        <v>2.63004607623643E-3</v>
      </c>
      <c r="C46">
        <f>10*(1-EXP(-$N$27*B46)+(($N$27*B46)*EXP(-$N$27*B46)))</f>
        <v>10.000007557799687</v>
      </c>
      <c r="D46">
        <v>9.9999911232206493</v>
      </c>
      <c r="E46" s="5">
        <f t="shared" si="1"/>
        <v>1.6434566617188612E-6</v>
      </c>
      <c r="F46" s="5">
        <f t="shared" si="0"/>
        <v>2.7009497989481033E-12</v>
      </c>
    </row>
    <row r="47" spans="2:6" x14ac:dyDescent="0.25">
      <c r="B47">
        <v>2.8300460762364301E-3</v>
      </c>
      <c r="C47">
        <f>10*(1-EXP(-$N$27*B47)+(($N$27*B47)*EXP(-$N$27*B47)))</f>
        <v>10.00000226656763</v>
      </c>
      <c r="D47">
        <v>9.9999973420297508</v>
      </c>
      <c r="E47" s="5">
        <f t="shared" si="1"/>
        <v>4.9245367635229216E-7</v>
      </c>
      <c r="F47" s="5">
        <f t="shared" si="0"/>
        <v>2.4251062335288812E-13</v>
      </c>
    </row>
    <row r="48" spans="2:6" x14ac:dyDescent="0.25">
      <c r="B48">
        <v>3.0300460762364301E-3</v>
      </c>
      <c r="C48">
        <f>10*(1-EXP(-$N$27*B48)+(($N$27*B48)*EXP(-$N$27*B48)))</f>
        <v>10.000000675936231</v>
      </c>
      <c r="D48">
        <v>9.9999992075901201</v>
      </c>
      <c r="E48" s="5">
        <f t="shared" si="1"/>
        <v>1.4683460121154318E-7</v>
      </c>
      <c r="F48" s="5">
        <f t="shared" si="0"/>
        <v>2.1560400112952918E-14</v>
      </c>
    </row>
    <row r="49" spans="2:6" x14ac:dyDescent="0.25">
      <c r="B49">
        <v>3.2300460762364298E-3</v>
      </c>
      <c r="C49">
        <f>10*(1-EXP(-$N$27*B49)+(($N$27*B49)*EXP(-$N$27*B49)))</f>
        <v>10.000000200601685</v>
      </c>
      <c r="D49">
        <v>9.9999997646671908</v>
      </c>
      <c r="E49" s="5">
        <f t="shared" si="1"/>
        <v>4.3593448509157919E-8</v>
      </c>
      <c r="F49" s="5">
        <f t="shared" si="0"/>
        <v>1.9003887529206028E-15</v>
      </c>
    </row>
    <row r="50" spans="2:6" x14ac:dyDescent="0.25">
      <c r="B50">
        <v>3.4300460762364299E-3</v>
      </c>
      <c r="C50">
        <f>10*(1-EXP(-$N$27*B50)+(($N$27*B50)*EXP(-$N$27*B50)))</f>
        <v>10.000000059281774</v>
      </c>
      <c r="D50">
        <v>9.9999999303474603</v>
      </c>
      <c r="E50" s="5">
        <f t="shared" si="1"/>
        <v>1.28934313127814E-8</v>
      </c>
      <c r="F50" s="5">
        <f t="shared" si="0"/>
        <v>1.6624057101741189E-16</v>
      </c>
    </row>
    <row r="51" spans="2:6" x14ac:dyDescent="0.25">
      <c r="B51">
        <v>3.63004607623643E-3</v>
      </c>
      <c r="C51">
        <f>10*(1-EXP(-$N$27*B51)+(($N$27*B51)*EXP(-$N$27*B51)))</f>
        <v>10.000000017453567</v>
      </c>
      <c r="D51">
        <v>9.9999999794471606</v>
      </c>
      <c r="E51" s="5">
        <f t="shared" si="1"/>
        <v>3.8006406844205396E-9</v>
      </c>
      <c r="F51" s="5">
        <f t="shared" si="0"/>
        <v>1.4444869612072629E-17</v>
      </c>
    </row>
    <row r="52" spans="2:6" x14ac:dyDescent="0.25">
      <c r="B52">
        <v>3.8300460762364301E-3</v>
      </c>
      <c r="C52">
        <f>10*(1-EXP(-$N$27*B52)+(($N$27*B52)*EXP(-$N$27*B52)))</f>
        <v>10.000000005121596</v>
      </c>
      <c r="D52">
        <v>9.9999999939518602</v>
      </c>
      <c r="E52" s="5">
        <f t="shared" si="1"/>
        <v>1.1169735353141767E-9</v>
      </c>
      <c r="F52" s="5">
        <f t="shared" si="0"/>
        <v>1.2476298785922504E-18</v>
      </c>
    </row>
    <row r="53" spans="2:6" x14ac:dyDescent="0.25">
      <c r="B53">
        <v>4.0300460762364302E-3</v>
      </c>
      <c r="C53">
        <f>10*(1-EXP(-$N$27*B53)+(($N$27*B53)*EXP(-$N$27*B53)))</f>
        <v>10.000000001498435</v>
      </c>
      <c r="D53">
        <v>9.9999999982245793</v>
      </c>
      <c r="E53" s="5">
        <f t="shared" si="1"/>
        <v>3.2738558525903654E-10</v>
      </c>
      <c r="F53" s="5">
        <f t="shared" si="0"/>
        <v>1.0718132143540189E-19</v>
      </c>
    </row>
    <row r="54" spans="2:6" x14ac:dyDescent="0.25">
      <c r="B54">
        <v>4.2300460762364298E-3</v>
      </c>
      <c r="C54">
        <f>10*(1-EXP(-$N$27*B54)+(($N$27*B54)*EXP(-$N$27*B54)))</f>
        <v>10.000000000437231</v>
      </c>
      <c r="D54">
        <v>9.9999999994799893</v>
      </c>
      <c r="E54" s="5">
        <f t="shared" si="1"/>
        <v>9.5724139721731407E-11</v>
      </c>
      <c r="F54" s="5">
        <f t="shared" si="0"/>
        <v>9.163110925465557E-21</v>
      </c>
    </row>
    <row r="55" spans="2:6" x14ac:dyDescent="0.25">
      <c r="B55">
        <v>4.4300460762364303E-3</v>
      </c>
      <c r="C55">
        <f>10*(1-EXP(-$N$27*B55)+(($N$27*B55)*EXP(-$N$27*B55)))</f>
        <v>10.000000000127274</v>
      </c>
      <c r="D55">
        <v>9.9999999998480007</v>
      </c>
      <c r="E55" s="5">
        <f t="shared" si="1"/>
        <v>2.7927349321643474E-11</v>
      </c>
      <c r="F55" s="5">
        <f t="shared" si="0"/>
        <v>7.7993684013310021E-22</v>
      </c>
    </row>
    <row r="56" spans="2:6" x14ac:dyDescent="0.25">
      <c r="B56">
        <v>4.63004607623643E-3</v>
      </c>
      <c r="C56">
        <f>10*(1-EXP(-$N$27*B56)+(($N$27*B56)*EXP(-$N$27*B56)))</f>
        <v>10.000000000036966</v>
      </c>
      <c r="D56">
        <v>9.9999999999556604</v>
      </c>
      <c r="E56" s="5">
        <f t="shared" si="1"/>
        <v>8.1305628895888307E-12</v>
      </c>
      <c r="F56" s="5">
        <f t="shared" si="0"/>
        <v>6.6106052901559081E-23</v>
      </c>
    </row>
    <row r="57" spans="2:6" x14ac:dyDescent="0.25">
      <c r="B57">
        <v>4.8300460762364297E-3</v>
      </c>
      <c r="C57">
        <f>10*(1-EXP(-$N$27*B57)+(($N$27*B57)*EXP(-$N$27*B57)))</f>
        <v>10.000000000010715</v>
      </c>
      <c r="D57">
        <v>9.9999999999870806</v>
      </c>
      <c r="E57" s="5">
        <f t="shared" si="1"/>
        <v>2.3634427748195008E-12</v>
      </c>
      <c r="F57" s="5">
        <f t="shared" si="0"/>
        <v>5.5858617498465019E-24</v>
      </c>
    </row>
    <row r="58" spans="2:6" x14ac:dyDescent="0.25">
      <c r="B58">
        <v>5.0300460762364302E-3</v>
      </c>
      <c r="C58">
        <f>10*(1-EXP(-$N$27*B58)+(($N$27*B58)*EXP(-$N$27*B58)))</f>
        <v>10.000000000003102</v>
      </c>
      <c r="D58">
        <v>9.9999999999962501</v>
      </c>
      <c r="E58" s="5">
        <f t="shared" si="1"/>
        <v>6.8514083295646413E-13</v>
      </c>
      <c r="F58" s="5">
        <f t="shared" si="0"/>
        <v>4.6941796098427749E-25</v>
      </c>
    </row>
    <row r="59" spans="2:6" x14ac:dyDescent="0.25">
      <c r="B59">
        <v>5.2300460762364298E-3</v>
      </c>
      <c r="C59">
        <f>10*(1-EXP(-$N$27*B59)+(($N$27*B59)*EXP(-$N$27*B59)))</f>
        <v>10.000000000000895</v>
      </c>
      <c r="D59">
        <v>9.9999999999989093</v>
      </c>
      <c r="E59" s="5">
        <f t="shared" si="1"/>
        <v>1.9859669464493023E-13</v>
      </c>
      <c r="F59" s="5">
        <f t="shared" si="0"/>
        <v>3.9440647123891658E-26</v>
      </c>
    </row>
    <row r="60" spans="2:6" x14ac:dyDescent="0.25">
      <c r="B60">
        <v>5.4300460762364304E-3</v>
      </c>
      <c r="C60">
        <f>10*(1-EXP(-$N$27*B60)+(($N$27*B60)*EXP(-$N$27*B60)))</f>
        <v>10.000000000000258</v>
      </c>
      <c r="D60">
        <v>9.9999999999996803</v>
      </c>
      <c r="E60" s="5">
        <f t="shared" si="1"/>
        <v>5.7731597280506651E-14</v>
      </c>
      <c r="F60" s="5">
        <f t="shared" si="0"/>
        <v>3.3329373245586027E-27</v>
      </c>
    </row>
    <row r="61" spans="2:6" x14ac:dyDescent="0.25">
      <c r="B61">
        <v>5.63004607623643E-3</v>
      </c>
      <c r="C61">
        <f>10*(1-EXP(-$N$27*B61)+(($N$27*B61)*EXP(-$N$27*B61)))</f>
        <v>10.000000000000073</v>
      </c>
      <c r="D61">
        <v>9.9999999999999094</v>
      </c>
      <c r="E61" s="5">
        <f t="shared" si="1"/>
        <v>1.6342482922482186E-14</v>
      </c>
      <c r="F61" s="5">
        <f t="shared" si="0"/>
        <v>2.670767480716219E-28</v>
      </c>
    </row>
    <row r="62" spans="2:6" x14ac:dyDescent="0.25">
      <c r="B62">
        <v>5.8300460762364297E-3</v>
      </c>
      <c r="C62">
        <f>10*(1-EXP(-$N$27*B62)+(($N$27*B62)*EXP(-$N$27*B62)))</f>
        <v>10.00000000000002</v>
      </c>
      <c r="D62">
        <v>9.9999999999999698</v>
      </c>
      <c r="E62" s="5">
        <f t="shared" si="1"/>
        <v>4.9737991503206915E-15</v>
      </c>
      <c r="F62" s="5">
        <f t="shared" si="0"/>
        <v>2.4738677987730832E-29</v>
      </c>
    </row>
    <row r="63" spans="2:6" x14ac:dyDescent="0.25">
      <c r="B63">
        <v>6.0300460762364302E-3</v>
      </c>
      <c r="C63">
        <f>10*(1-EXP(-$N$27*B63)+(($N$27*B63)*EXP(-$N$27*B63)))</f>
        <v>10.000000000000007</v>
      </c>
      <c r="D63">
        <v>9.9999999999999893</v>
      </c>
      <c r="E63" s="5">
        <f t="shared" si="1"/>
        <v>1.7763568394002493E-15</v>
      </c>
      <c r="F63" s="5">
        <f t="shared" si="0"/>
        <v>3.155443620884043E-30</v>
      </c>
    </row>
    <row r="64" spans="2:6" x14ac:dyDescent="0.25">
      <c r="B64">
        <v>6.2300460762364299E-3</v>
      </c>
      <c r="C64">
        <f>10*(1-EXP(-$N$27*B64)+(($N$27*B64)*EXP(-$N$27*B64)))</f>
        <v>10.000000000000002</v>
      </c>
      <c r="D64">
        <v>10</v>
      </c>
      <c r="E64" s="5">
        <f t="shared" si="1"/>
        <v>1.7763568394002501E-16</v>
      </c>
      <c r="F64" s="5">
        <f t="shared" si="0"/>
        <v>3.1554436208840456E-32</v>
      </c>
    </row>
    <row r="65" spans="2:6" x14ac:dyDescent="0.25">
      <c r="B65">
        <v>6.4300460762364304E-3</v>
      </c>
      <c r="C65">
        <f>10*(1-EXP(-$N$27*B65)+(($N$27*B65)*EXP(-$N$27*B65)))</f>
        <v>10</v>
      </c>
      <c r="D65">
        <v>10</v>
      </c>
      <c r="E65" s="5">
        <f t="shared" si="1"/>
        <v>0</v>
      </c>
      <c r="F65" s="5">
        <f t="shared" si="0"/>
        <v>0</v>
      </c>
    </row>
    <row r="66" spans="2:6" x14ac:dyDescent="0.25">
      <c r="B66">
        <v>6.63004607623643E-3</v>
      </c>
      <c r="C66">
        <f>10*(1-EXP(-$N$27*B66)+(($N$27*B66)*EXP(-$N$27*B66)))</f>
        <v>10</v>
      </c>
      <c r="D66">
        <v>10</v>
      </c>
      <c r="E66" s="5">
        <f t="shared" si="1"/>
        <v>0</v>
      </c>
      <c r="F66" s="5">
        <f t="shared" si="0"/>
        <v>0</v>
      </c>
    </row>
    <row r="67" spans="2:6" x14ac:dyDescent="0.25">
      <c r="B67">
        <v>6.8300460762364202E-3</v>
      </c>
      <c r="C67">
        <f>10*(1-EXP(-$N$27*B67)+(($N$27*B67)*EXP(-$N$27*B67)))</f>
        <v>10</v>
      </c>
      <c r="D67">
        <v>10</v>
      </c>
      <c r="E67" s="5">
        <f t="shared" si="1"/>
        <v>0</v>
      </c>
      <c r="F67" s="5">
        <f t="shared" si="0"/>
        <v>0</v>
      </c>
    </row>
    <row r="68" spans="2:6" x14ac:dyDescent="0.25">
      <c r="B68">
        <v>7.0300460762364198E-3</v>
      </c>
      <c r="C68">
        <f>10*(1-EXP(-$N$27*B68)+(($N$27*B68)*EXP(-$N$27*B68)))</f>
        <v>10</v>
      </c>
      <c r="D68">
        <v>10</v>
      </c>
      <c r="E68" s="5">
        <f t="shared" si="1"/>
        <v>0</v>
      </c>
      <c r="F68" s="5">
        <f t="shared" si="0"/>
        <v>0</v>
      </c>
    </row>
    <row r="69" spans="2:6" x14ac:dyDescent="0.25">
      <c r="B69">
        <v>7.2300460762364203E-3</v>
      </c>
      <c r="C69">
        <f>10*(1-EXP(-$N$27*B69)+(($N$27*B69)*EXP(-$N$27*B69)))</f>
        <v>10</v>
      </c>
      <c r="D69">
        <v>10</v>
      </c>
      <c r="E69" s="5">
        <f t="shared" si="1"/>
        <v>0</v>
      </c>
      <c r="F69" s="5">
        <f t="shared" si="0"/>
        <v>0</v>
      </c>
    </row>
    <row r="70" spans="2:6" x14ac:dyDescent="0.25">
      <c r="B70">
        <v>7.43004607623642E-3</v>
      </c>
      <c r="C70">
        <f>10*(1-EXP(-$N$27*B70)+(($N$27*B70)*EXP(-$N$27*B70)))</f>
        <v>10</v>
      </c>
      <c r="D70">
        <v>10</v>
      </c>
      <c r="E70" s="5">
        <f t="shared" si="1"/>
        <v>0</v>
      </c>
      <c r="F70" s="5">
        <f t="shared" si="0"/>
        <v>0</v>
      </c>
    </row>
    <row r="71" spans="2:6" x14ac:dyDescent="0.25">
      <c r="B71">
        <v>7.6300460762364197E-3</v>
      </c>
      <c r="C71">
        <f>10*(1-EXP(-$N$27*B71)+(($N$27*B71)*EXP(-$N$27*B71)))</f>
        <v>10</v>
      </c>
      <c r="D71">
        <v>10</v>
      </c>
      <c r="E71" s="5">
        <f t="shared" si="1"/>
        <v>0</v>
      </c>
      <c r="F71" s="5">
        <f t="shared" si="0"/>
        <v>0</v>
      </c>
    </row>
    <row r="72" spans="2:6" x14ac:dyDescent="0.25">
      <c r="B72">
        <v>7.8300460762364202E-3</v>
      </c>
      <c r="C72">
        <f>10*(1-EXP(-$N$27*B72)+(($N$27*B72)*EXP(-$N$27*B72)))</f>
        <v>10</v>
      </c>
      <c r="D72">
        <v>10</v>
      </c>
      <c r="E72" s="5">
        <f t="shared" si="1"/>
        <v>0</v>
      </c>
      <c r="F72" s="5">
        <f t="shared" si="0"/>
        <v>0</v>
      </c>
    </row>
    <row r="73" spans="2:6" x14ac:dyDescent="0.25">
      <c r="B73">
        <v>8.0300460762364207E-3</v>
      </c>
      <c r="C73">
        <f>10*(1-EXP(-$N$27*B73)+(($N$27*B73)*EXP(-$N$27*B73)))</f>
        <v>10</v>
      </c>
      <c r="D73">
        <v>10</v>
      </c>
      <c r="E73" s="5">
        <f t="shared" si="1"/>
        <v>0</v>
      </c>
      <c r="F73" s="5">
        <f t="shared" si="0"/>
        <v>0</v>
      </c>
    </row>
    <row r="74" spans="2:6" x14ac:dyDescent="0.25">
      <c r="B74">
        <v>8.2300460762364299E-3</v>
      </c>
      <c r="C74">
        <f>10*(1-EXP(-$N$27*B74)+(($N$27*B74)*EXP(-$N$27*B74)))</f>
        <v>10</v>
      </c>
      <c r="D74">
        <v>10</v>
      </c>
      <c r="E74" s="5">
        <f t="shared" si="1"/>
        <v>0</v>
      </c>
      <c r="F74" s="5">
        <f t="shared" si="0"/>
        <v>0</v>
      </c>
    </row>
    <row r="75" spans="2:6" x14ac:dyDescent="0.25">
      <c r="B75">
        <v>8.4300460762364304E-3</v>
      </c>
      <c r="C75">
        <f>10*(1-EXP(-$N$27*B75)+(($N$27*B75)*EXP(-$N$27*B75)))</f>
        <v>10</v>
      </c>
      <c r="D75">
        <v>10</v>
      </c>
      <c r="E75" s="5">
        <f t="shared" si="1"/>
        <v>0</v>
      </c>
      <c r="F75" s="5">
        <f t="shared" si="0"/>
        <v>0</v>
      </c>
    </row>
    <row r="76" spans="2:6" x14ac:dyDescent="0.25">
      <c r="B76">
        <v>8.6300460762364292E-3</v>
      </c>
      <c r="C76">
        <f>10*(1-EXP(-$N$27*B76)+(($N$27*B76)*EXP(-$N$27*B76)))</f>
        <v>10</v>
      </c>
      <c r="D76">
        <v>10</v>
      </c>
      <c r="E76" s="5">
        <f t="shared" si="1"/>
        <v>0</v>
      </c>
      <c r="F76" s="5">
        <f t="shared" si="0"/>
        <v>0</v>
      </c>
    </row>
    <row r="77" spans="2:6" x14ac:dyDescent="0.25">
      <c r="B77">
        <v>8.8300460762364297E-3</v>
      </c>
      <c r="C77">
        <f>10*(1-EXP(-$N$27*B77)+(($N$27*B77)*EXP(-$N$27*B77)))</f>
        <v>10</v>
      </c>
      <c r="D77">
        <v>10</v>
      </c>
      <c r="E77" s="5">
        <f t="shared" si="1"/>
        <v>0</v>
      </c>
      <c r="F77" s="5">
        <f t="shared" si="0"/>
        <v>0</v>
      </c>
    </row>
    <row r="78" spans="2:6" x14ac:dyDescent="0.25">
      <c r="B78">
        <v>9.0300460762364303E-3</v>
      </c>
      <c r="C78">
        <f>10*(1-EXP(-$N$27*B78)+(($N$27*B78)*EXP(-$N$27*B78)))</f>
        <v>10</v>
      </c>
      <c r="D78">
        <v>10</v>
      </c>
      <c r="E78" s="5">
        <f t="shared" si="1"/>
        <v>0</v>
      </c>
      <c r="F78" s="5">
        <f t="shared" si="0"/>
        <v>0</v>
      </c>
    </row>
    <row r="79" spans="2:6" x14ac:dyDescent="0.25">
      <c r="B79">
        <v>9.2300460762364308E-3</v>
      </c>
      <c r="C79">
        <f>10*(1-EXP(-$N$27*B79)+(($N$27*B79)*EXP(-$N$27*B79)))</f>
        <v>10</v>
      </c>
      <c r="D79">
        <v>10</v>
      </c>
      <c r="E79" s="5">
        <f t="shared" si="1"/>
        <v>0</v>
      </c>
      <c r="F79" s="5">
        <f t="shared" si="0"/>
        <v>0</v>
      </c>
    </row>
    <row r="80" spans="2:6" x14ac:dyDescent="0.25">
      <c r="B80">
        <v>9.4300460762364296E-3</v>
      </c>
      <c r="C80">
        <f>10*(1-EXP(-$N$27*B80)+(($N$27*B80)*EXP(-$N$27*B80)))</f>
        <v>10</v>
      </c>
      <c r="D80">
        <v>10</v>
      </c>
      <c r="E80" s="5">
        <f t="shared" si="1"/>
        <v>0</v>
      </c>
      <c r="F80" s="5">
        <f t="shared" si="0"/>
        <v>0</v>
      </c>
    </row>
    <row r="81" spans="2:6" x14ac:dyDescent="0.25">
      <c r="B81">
        <v>9.6300460762364301E-3</v>
      </c>
      <c r="C81">
        <f>10*(1-EXP(-$N$27*B81)+(($N$27*B81)*EXP(-$N$27*B81)))</f>
        <v>10</v>
      </c>
      <c r="D81">
        <v>10</v>
      </c>
      <c r="E81" s="5">
        <f t="shared" si="1"/>
        <v>0</v>
      </c>
      <c r="F81" s="5">
        <f t="shared" si="0"/>
        <v>0</v>
      </c>
    </row>
    <row r="82" spans="2:6" x14ac:dyDescent="0.25">
      <c r="B82">
        <v>9.8300460762364306E-3</v>
      </c>
      <c r="C82">
        <f>10*(1-EXP(-$N$27*B82)+(($N$27*B82)*EXP(-$N$27*B82)))</f>
        <v>10</v>
      </c>
      <c r="D82">
        <v>10</v>
      </c>
      <c r="E82" s="5">
        <f t="shared" si="1"/>
        <v>0</v>
      </c>
      <c r="F82" s="5">
        <f t="shared" si="0"/>
        <v>0</v>
      </c>
    </row>
    <row r="83" spans="2:6" x14ac:dyDescent="0.25">
      <c r="B83">
        <v>0.01</v>
      </c>
      <c r="C83">
        <f>10*(1-EXP(-$N$27*B83)+(($N$27*B83)*EXP(-$N$27*B83)))</f>
        <v>10</v>
      </c>
      <c r="D83">
        <v>10</v>
      </c>
      <c r="E83" s="5">
        <f t="shared" si="1"/>
        <v>0</v>
      </c>
      <c r="F83" s="5">
        <f t="shared" si="0"/>
        <v>0</v>
      </c>
    </row>
    <row r="84" spans="2:6" x14ac:dyDescent="0.25">
      <c r="D84" s="7" t="s">
        <v>15</v>
      </c>
      <c r="E84" s="8">
        <f>SQRT(F84/(83-26))</f>
        <v>0.29892027822172923</v>
      </c>
      <c r="F84" s="5">
        <f>SUM(F26:F83)</f>
        <v>5.0931399657328926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2019-04-16T21:59:49Z</dcterms:created>
  <dcterms:modified xsi:type="dcterms:W3CDTF">2019-04-16T22:45:18Z</dcterms:modified>
</cp:coreProperties>
</file>