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17360" windowHeight="14780" tabRatio="500"/>
  </bookViews>
  <sheets>
    <sheet name="Sheet2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2" l="1"/>
  <c r="E15" i="2"/>
  <c r="E14" i="2"/>
  <c r="E13" i="2"/>
  <c r="E12" i="2"/>
  <c r="E11" i="2"/>
  <c r="E10" i="2"/>
  <c r="E9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22" i="2"/>
  <c r="D8" i="2"/>
  <c r="D9" i="2"/>
  <c r="D10" i="2"/>
  <c r="D11" i="2"/>
  <c r="D12" i="2"/>
  <c r="D13" i="2"/>
  <c r="D14" i="2"/>
  <c r="D15" i="2"/>
  <c r="D16" i="2"/>
  <c r="D17" i="2"/>
  <c r="E8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E17" i="2"/>
  <c r="E6" i="2"/>
  <c r="E5" i="2"/>
</calcChain>
</file>

<file path=xl/sharedStrings.xml><?xml version="1.0" encoding="utf-8"?>
<sst xmlns="http://schemas.openxmlformats.org/spreadsheetml/2006/main" count="94" uniqueCount="71">
  <si>
    <t>NILAI MID TERTINGGI</t>
  </si>
  <si>
    <t xml:space="preserve"> </t>
  </si>
  <si>
    <t>NILAI FINAL TERTINGGI</t>
  </si>
  <si>
    <t>NILAI</t>
  </si>
  <si>
    <t xml:space="preserve">BANYAKNYA MAHASISWA </t>
  </si>
  <si>
    <t>%</t>
  </si>
  <si>
    <t>A</t>
  </si>
  <si>
    <t>A-</t>
  </si>
  <si>
    <t>NILAI A</t>
  </si>
  <si>
    <t>B+</t>
  </si>
  <si>
    <t>NILAI A-</t>
  </si>
  <si>
    <t>B</t>
  </si>
  <si>
    <t>NILAI B+</t>
  </si>
  <si>
    <t>B-</t>
  </si>
  <si>
    <t>NILAI B</t>
  </si>
  <si>
    <t>C+</t>
  </si>
  <si>
    <t>NILAI B-</t>
  </si>
  <si>
    <t>C</t>
  </si>
  <si>
    <t>NILAI C+</t>
  </si>
  <si>
    <t>D</t>
  </si>
  <si>
    <t>NILAI C</t>
  </si>
  <si>
    <t>E</t>
  </si>
  <si>
    <t>NILAI D</t>
  </si>
  <si>
    <t>TOTAL</t>
  </si>
  <si>
    <t>NILAI E</t>
  </si>
  <si>
    <t>TOTAL TATAP MUKA :</t>
  </si>
  <si>
    <t>No</t>
  </si>
  <si>
    <t>Stb</t>
  </si>
  <si>
    <t>Nama</t>
  </si>
  <si>
    <t>NILAI AKHIR</t>
  </si>
  <si>
    <t>HURUF</t>
  </si>
  <si>
    <t>status</t>
  </si>
  <si>
    <t>HASIL PENILAIAN MK TEKNIK KENDALI PROSES</t>
  </si>
  <si>
    <t>SEMESTER AWAL 2015 / 2016, DOSEN: Rhisa S Sadjad/ Andani Achmad</t>
  </si>
  <si>
    <t>Mid  (20%)</t>
  </si>
  <si>
    <t>NILAI Andani (30%)</t>
  </si>
  <si>
    <t>NILAI Risa (50%)</t>
  </si>
  <si>
    <t>D411 13 001</t>
  </si>
  <si>
    <t>A. Muh. Taufan Fitrawan</t>
  </si>
  <si>
    <t>D411 13 005</t>
  </si>
  <si>
    <t>Yunus</t>
  </si>
  <si>
    <t>D411 13 006</t>
  </si>
  <si>
    <t>Ahmad Ihsan</t>
  </si>
  <si>
    <t>D411 13 009</t>
  </si>
  <si>
    <t>Syharul Ramadhan</t>
  </si>
  <si>
    <t>D411 13 019</t>
  </si>
  <si>
    <t>Ardiansyah Gani</t>
  </si>
  <si>
    <t>D411 13 023</t>
  </si>
  <si>
    <t>M. Arief Fitrayadi Said</t>
  </si>
  <si>
    <t>D411 13 025</t>
  </si>
  <si>
    <t>Aidil  Akmal Madia</t>
  </si>
  <si>
    <t>D411 13 028</t>
  </si>
  <si>
    <t>Dea Fatriziah Hamka</t>
  </si>
  <si>
    <t>D411 13 029</t>
  </si>
  <si>
    <t>Made Dharma Budi Diatmika</t>
  </si>
  <si>
    <t>D411 13 032</t>
  </si>
  <si>
    <t>Khaerul Jihadi</t>
  </si>
  <si>
    <t>D411 13 302</t>
  </si>
  <si>
    <t>Viargiani Rachman</t>
  </si>
  <si>
    <t>D411 13 305</t>
  </si>
  <si>
    <t>Irfan Fatahuddin</t>
  </si>
  <si>
    <t>D411 13 313</t>
  </si>
  <si>
    <t>Fandi Nugraha K</t>
  </si>
  <si>
    <t>D411 13 318</t>
  </si>
  <si>
    <t>Thagiat Ahzan</t>
  </si>
  <si>
    <t>D411 13 321</t>
  </si>
  <si>
    <t>Muhammad Aldian A.L.</t>
  </si>
  <si>
    <t>D411 13 506</t>
  </si>
  <si>
    <t>Yedarson Malliang</t>
  </si>
  <si>
    <t>D411 13 512</t>
  </si>
  <si>
    <t>M. Hamdani Ilham Latjora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</si>
</sst>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topLeftCell="B1" workbookViewId="0">
      <selection activeCell="K30" sqref="K30"/>
    </sheetView>
  </sheetViews>
  <sheetFormatPr baseColWidth="10" defaultRowHeight="15" x14ac:dyDescent="0"/>
  <cols>
    <col min="4" max="4" width="21.83203125" customWidth="1"/>
    <col min="5" max="5" width="12" customWidth="1"/>
  </cols>
  <sheetData>
    <row r="2" spans="2:10">
      <c r="B2" t="s">
        <v>32</v>
      </c>
    </row>
    <row r="3" spans="2:10">
      <c r="B3" t="s">
        <v>33</v>
      </c>
    </row>
    <row r="5" spans="2:10">
      <c r="B5" t="s">
        <v>0</v>
      </c>
      <c r="E5">
        <f>MAX(F22:F34)</f>
        <v>87</v>
      </c>
      <c r="F5" t="s">
        <v>1</v>
      </c>
    </row>
    <row r="6" spans="2:10">
      <c r="B6" t="s">
        <v>2</v>
      </c>
      <c r="E6">
        <f>MAX(H22:H43)</f>
        <v>84.1</v>
      </c>
      <c r="F6" t="s">
        <v>1</v>
      </c>
    </row>
    <row r="7" spans="2:10">
      <c r="C7" t="s">
        <v>3</v>
      </c>
      <c r="D7" t="s">
        <v>4</v>
      </c>
      <c r="E7" t="s">
        <v>5</v>
      </c>
      <c r="F7" t="s">
        <v>1</v>
      </c>
    </row>
    <row r="8" spans="2:10">
      <c r="C8" t="s">
        <v>6</v>
      </c>
      <c r="D8">
        <f>COUNTIF($I$21:$I$42,"A")</f>
        <v>0</v>
      </c>
      <c r="E8" s="1">
        <f>D8/$D$17</f>
        <v>0</v>
      </c>
      <c r="F8" t="s">
        <v>1</v>
      </c>
    </row>
    <row r="9" spans="2:10">
      <c r="C9" t="s">
        <v>7</v>
      </c>
      <c r="D9">
        <f>COUNTIF($I$21:$I$42,"A-")</f>
        <v>8</v>
      </c>
      <c r="E9" s="1">
        <f>D9/$D$17</f>
        <v>0.47058823529411764</v>
      </c>
      <c r="F9" t="s">
        <v>1</v>
      </c>
      <c r="H9" t="s">
        <v>8</v>
      </c>
      <c r="I9">
        <v>85</v>
      </c>
      <c r="J9" t="s">
        <v>1</v>
      </c>
    </row>
    <row r="10" spans="2:10">
      <c r="C10" t="s">
        <v>9</v>
      </c>
      <c r="D10">
        <f>COUNTIF($I$21:$I$42,"B+")</f>
        <v>4</v>
      </c>
      <c r="E10" s="1">
        <f>D10/$D$17</f>
        <v>0.23529411764705882</v>
      </c>
      <c r="F10" t="s">
        <v>1</v>
      </c>
      <c r="H10" t="s">
        <v>10</v>
      </c>
      <c r="I10">
        <v>81</v>
      </c>
      <c r="J10" t="s">
        <v>1</v>
      </c>
    </row>
    <row r="11" spans="2:10">
      <c r="C11" t="s">
        <v>11</v>
      </c>
      <c r="D11">
        <f>COUNTIF($I$21:$I$42,"B")</f>
        <v>0</v>
      </c>
      <c r="E11" s="1">
        <f>D11/$D$17</f>
        <v>0</v>
      </c>
      <c r="F11" t="s">
        <v>1</v>
      </c>
      <c r="H11" t="s">
        <v>12</v>
      </c>
      <c r="I11">
        <v>76</v>
      </c>
      <c r="J11" t="s">
        <v>1</v>
      </c>
    </row>
    <row r="12" spans="2:10">
      <c r="C12" t="s">
        <v>13</v>
      </c>
      <c r="D12">
        <f>COUNTIF($I$21:$I$42,"B-")</f>
        <v>0</v>
      </c>
      <c r="E12" s="1">
        <f>D12/$D$17</f>
        <v>0</v>
      </c>
      <c r="F12" t="s">
        <v>1</v>
      </c>
      <c r="H12" t="s">
        <v>14</v>
      </c>
      <c r="I12">
        <v>71</v>
      </c>
      <c r="J12" t="s">
        <v>1</v>
      </c>
    </row>
    <row r="13" spans="2:10">
      <c r="C13" t="s">
        <v>15</v>
      </c>
      <c r="D13">
        <f>COUNTIF($I$21:$I$42,"C+")</f>
        <v>0</v>
      </c>
      <c r="E13" s="1">
        <f>D13/$D$17</f>
        <v>0</v>
      </c>
      <c r="F13" t="s">
        <v>1</v>
      </c>
      <c r="H13" t="s">
        <v>16</v>
      </c>
      <c r="I13">
        <v>66</v>
      </c>
      <c r="J13" t="s">
        <v>1</v>
      </c>
    </row>
    <row r="14" spans="2:10">
      <c r="C14" t="s">
        <v>17</v>
      </c>
      <c r="D14">
        <f>COUNTIF($I$21:$I$42,"C")</f>
        <v>0</v>
      </c>
      <c r="E14" s="1">
        <f>D14/$D$17</f>
        <v>0</v>
      </c>
      <c r="F14" t="s">
        <v>1</v>
      </c>
      <c r="H14" t="s">
        <v>18</v>
      </c>
      <c r="I14">
        <v>61</v>
      </c>
      <c r="J14" t="s">
        <v>1</v>
      </c>
    </row>
    <row r="15" spans="2:10">
      <c r="C15" t="s">
        <v>19</v>
      </c>
      <c r="D15">
        <f>COUNTIF($I$21:$I$42,"D")</f>
        <v>0</v>
      </c>
      <c r="E15" s="1">
        <f>D15/$D$17</f>
        <v>0</v>
      </c>
      <c r="F15" t="s">
        <v>1</v>
      </c>
      <c r="H15" t="s">
        <v>20</v>
      </c>
      <c r="I15">
        <v>51</v>
      </c>
      <c r="J15" t="s">
        <v>1</v>
      </c>
    </row>
    <row r="16" spans="2:10">
      <c r="C16" t="s">
        <v>21</v>
      </c>
      <c r="D16">
        <f>COUNTIF($I$21:$I$42,"E")</f>
        <v>5</v>
      </c>
      <c r="E16" s="1">
        <f>D16/$D$17</f>
        <v>0.29411764705882354</v>
      </c>
      <c r="F16" t="s">
        <v>1</v>
      </c>
      <c r="H16" t="s">
        <v>22</v>
      </c>
      <c r="I16">
        <v>45</v>
      </c>
      <c r="J16" t="s">
        <v>1</v>
      </c>
    </row>
    <row r="17" spans="2:10">
      <c r="C17" t="s">
        <v>23</v>
      </c>
      <c r="D17">
        <f>SUM(D8:D16)</f>
        <v>17</v>
      </c>
      <c r="E17" s="1">
        <f>SUM(E8:E16)</f>
        <v>1</v>
      </c>
      <c r="F17" t="s">
        <v>1</v>
      </c>
      <c r="H17" t="s">
        <v>24</v>
      </c>
    </row>
    <row r="19" spans="2:10">
      <c r="B19" t="s">
        <v>25</v>
      </c>
      <c r="D19">
        <v>14</v>
      </c>
    </row>
    <row r="20" spans="2:10">
      <c r="B20" t="s">
        <v>26</v>
      </c>
      <c r="C20" t="s">
        <v>27</v>
      </c>
      <c r="D20" t="s">
        <v>28</v>
      </c>
      <c r="E20" t="s">
        <v>34</v>
      </c>
      <c r="F20" t="s">
        <v>35</v>
      </c>
      <c r="G20" t="s">
        <v>36</v>
      </c>
      <c r="H20" t="s">
        <v>29</v>
      </c>
      <c r="I20" t="s">
        <v>30</v>
      </c>
      <c r="J20" t="s">
        <v>31</v>
      </c>
    </row>
    <row r="22" spans="2:10">
      <c r="B22">
        <v>1</v>
      </c>
      <c r="C22" t="s">
        <v>37</v>
      </c>
      <c r="D22" t="s">
        <v>38</v>
      </c>
      <c r="E22">
        <v>80</v>
      </c>
      <c r="F22">
        <v>87</v>
      </c>
      <c r="G22">
        <v>78</v>
      </c>
      <c r="H22">
        <f t="shared" ref="H22:H38" si="0">((20%*(E22)+(30%*F22)+(50%*G22)))</f>
        <v>81.099999999999994</v>
      </c>
      <c r="I22" t="str">
        <f>IF(H22&gt;=$I$9,"A",IF(H22&gt;=$I$10,"A-",IF(H22&gt;=$I$11,"B+",IF(H22&gt;=$I$12,"B",IF(H22&gt;=$I$13,"B-",IF(H22&gt;=$I$14,"C+",IF(H22&gt;=$I$15,"C",IF(H22&gt;=$I$16,"D","E"))))))))</f>
        <v>A-</v>
      </c>
    </row>
    <row r="23" spans="2:10">
      <c r="B23">
        <v>2</v>
      </c>
      <c r="C23" t="s">
        <v>39</v>
      </c>
      <c r="D23" t="s">
        <v>40</v>
      </c>
      <c r="E23">
        <v>85</v>
      </c>
      <c r="F23">
        <v>80</v>
      </c>
      <c r="G23">
        <v>83</v>
      </c>
      <c r="H23">
        <f t="shared" si="0"/>
        <v>82.5</v>
      </c>
      <c r="I23" t="str">
        <f t="shared" ref="I23:I38" si="1">IF(H23&gt;=$I$9,"A",IF(H23&gt;=$I$10,"A-",IF(H23&gt;=$I$11,"B+",IF(H23&gt;=$I$12,"B",IF(H23&gt;=$I$13,"B-",IF(H23&gt;=$I$14,"C+",IF(H23&gt;=$I$15,"C",IF(H23&gt;=$I$16,"D","E"))))))))</f>
        <v>A-</v>
      </c>
    </row>
    <row r="24" spans="2:10">
      <c r="B24">
        <v>3</v>
      </c>
      <c r="C24" t="s">
        <v>41</v>
      </c>
      <c r="D24" t="s">
        <v>42</v>
      </c>
      <c r="E24">
        <v>80</v>
      </c>
      <c r="F24">
        <v>87</v>
      </c>
      <c r="G24">
        <v>77</v>
      </c>
      <c r="H24">
        <f t="shared" si="0"/>
        <v>80.599999999999994</v>
      </c>
      <c r="I24" t="str">
        <f t="shared" si="1"/>
        <v>B+</v>
      </c>
    </row>
    <row r="25" spans="2:10">
      <c r="B25">
        <v>4</v>
      </c>
      <c r="C25" t="s">
        <v>43</v>
      </c>
      <c r="D25" t="s">
        <v>44</v>
      </c>
      <c r="E25">
        <v>80</v>
      </c>
      <c r="F25">
        <v>83</v>
      </c>
      <c r="G25">
        <v>79</v>
      </c>
      <c r="H25">
        <f t="shared" si="0"/>
        <v>80.400000000000006</v>
      </c>
      <c r="I25" t="str">
        <f t="shared" si="1"/>
        <v>B+</v>
      </c>
    </row>
    <row r="26" spans="2:10">
      <c r="B26">
        <v>5</v>
      </c>
      <c r="C26" t="s">
        <v>45</v>
      </c>
      <c r="D26" t="s">
        <v>46</v>
      </c>
      <c r="E26">
        <v>85</v>
      </c>
      <c r="F26">
        <v>80</v>
      </c>
      <c r="G26">
        <v>0</v>
      </c>
      <c r="H26">
        <f t="shared" si="0"/>
        <v>41</v>
      </c>
      <c r="I26" t="str">
        <f t="shared" si="1"/>
        <v>E</v>
      </c>
    </row>
    <row r="27" spans="2:10">
      <c r="B27">
        <v>6</v>
      </c>
      <c r="C27" t="s">
        <v>47</v>
      </c>
      <c r="D27" t="s">
        <v>48</v>
      </c>
      <c r="E27">
        <v>85</v>
      </c>
      <c r="F27">
        <v>87</v>
      </c>
      <c r="G27">
        <v>82</v>
      </c>
      <c r="H27">
        <f t="shared" si="0"/>
        <v>84.1</v>
      </c>
      <c r="I27" t="str">
        <f t="shared" si="1"/>
        <v>A-</v>
      </c>
    </row>
    <row r="28" spans="2:10">
      <c r="B28">
        <v>7</v>
      </c>
      <c r="C28" t="s">
        <v>49</v>
      </c>
      <c r="D28" t="s">
        <v>50</v>
      </c>
      <c r="E28">
        <v>85</v>
      </c>
      <c r="F28">
        <v>83</v>
      </c>
      <c r="G28">
        <v>78</v>
      </c>
      <c r="H28">
        <f t="shared" si="0"/>
        <v>80.900000000000006</v>
      </c>
      <c r="I28" t="str">
        <f t="shared" si="1"/>
        <v>B+</v>
      </c>
    </row>
    <row r="29" spans="2:10">
      <c r="B29">
        <v>8</v>
      </c>
      <c r="C29" t="s">
        <v>51</v>
      </c>
      <c r="D29" t="s">
        <v>52</v>
      </c>
      <c r="E29">
        <v>85</v>
      </c>
      <c r="F29">
        <v>80</v>
      </c>
      <c r="G29">
        <v>81</v>
      </c>
      <c r="H29">
        <f t="shared" si="0"/>
        <v>81.5</v>
      </c>
      <c r="I29" t="str">
        <f t="shared" si="1"/>
        <v>A-</v>
      </c>
    </row>
    <row r="30" spans="2:10">
      <c r="B30">
        <v>9</v>
      </c>
      <c r="C30" t="s">
        <v>53</v>
      </c>
      <c r="D30" t="s">
        <v>54</v>
      </c>
      <c r="E30">
        <v>85</v>
      </c>
      <c r="F30">
        <v>87</v>
      </c>
      <c r="G30">
        <v>79</v>
      </c>
      <c r="H30">
        <f t="shared" si="0"/>
        <v>82.6</v>
      </c>
      <c r="I30" t="str">
        <f t="shared" si="1"/>
        <v>A-</v>
      </c>
    </row>
    <row r="31" spans="2:10">
      <c r="B31">
        <v>10</v>
      </c>
      <c r="C31" t="s">
        <v>55</v>
      </c>
      <c r="D31" t="s">
        <v>56</v>
      </c>
      <c r="E31">
        <v>85</v>
      </c>
      <c r="F31">
        <v>83</v>
      </c>
      <c r="G31">
        <v>82</v>
      </c>
      <c r="H31">
        <f t="shared" si="0"/>
        <v>82.9</v>
      </c>
      <c r="I31" t="str">
        <f t="shared" si="1"/>
        <v>A-</v>
      </c>
    </row>
    <row r="32" spans="2:10">
      <c r="B32">
        <v>11</v>
      </c>
      <c r="C32" t="s">
        <v>57</v>
      </c>
      <c r="D32" t="s">
        <v>58</v>
      </c>
      <c r="E32">
        <v>0</v>
      </c>
      <c r="F32">
        <v>0</v>
      </c>
      <c r="G32">
        <v>0</v>
      </c>
      <c r="H32">
        <f t="shared" si="0"/>
        <v>0</v>
      </c>
      <c r="I32" t="str">
        <f t="shared" si="1"/>
        <v>E</v>
      </c>
    </row>
    <row r="33" spans="2:9">
      <c r="B33">
        <v>12</v>
      </c>
      <c r="C33" t="s">
        <v>59</v>
      </c>
      <c r="D33" t="s">
        <v>60</v>
      </c>
      <c r="E33">
        <v>0</v>
      </c>
      <c r="F33">
        <v>0</v>
      </c>
      <c r="G33">
        <v>0</v>
      </c>
      <c r="H33">
        <f t="shared" si="0"/>
        <v>0</v>
      </c>
      <c r="I33" t="str">
        <f t="shared" si="1"/>
        <v>E</v>
      </c>
    </row>
    <row r="34" spans="2:9">
      <c r="B34">
        <v>13</v>
      </c>
      <c r="C34" t="s">
        <v>61</v>
      </c>
      <c r="D34" t="s">
        <v>62</v>
      </c>
      <c r="E34">
        <v>85</v>
      </c>
      <c r="F34">
        <v>83</v>
      </c>
      <c r="G34">
        <v>82</v>
      </c>
      <c r="H34">
        <f t="shared" si="0"/>
        <v>82.9</v>
      </c>
      <c r="I34" t="str">
        <f t="shared" si="1"/>
        <v>A-</v>
      </c>
    </row>
    <row r="35" spans="2:9">
      <c r="B35">
        <v>14</v>
      </c>
      <c r="C35" t="s">
        <v>63</v>
      </c>
      <c r="D35" t="s">
        <v>64</v>
      </c>
      <c r="E35">
        <v>0</v>
      </c>
      <c r="F35">
        <v>40</v>
      </c>
      <c r="G35">
        <v>0</v>
      </c>
      <c r="H35">
        <f t="shared" si="0"/>
        <v>12</v>
      </c>
      <c r="I35" t="str">
        <f t="shared" si="1"/>
        <v>E</v>
      </c>
    </row>
    <row r="36" spans="2:9">
      <c r="B36">
        <v>15</v>
      </c>
      <c r="C36" t="s">
        <v>65</v>
      </c>
      <c r="D36" t="s">
        <v>66</v>
      </c>
      <c r="E36">
        <v>85</v>
      </c>
      <c r="F36">
        <v>83</v>
      </c>
      <c r="G36">
        <v>81</v>
      </c>
      <c r="H36">
        <f t="shared" si="0"/>
        <v>82.4</v>
      </c>
      <c r="I36" t="str">
        <f t="shared" si="1"/>
        <v>A-</v>
      </c>
    </row>
    <row r="37" spans="2:9">
      <c r="B37">
        <v>16</v>
      </c>
      <c r="C37" t="s">
        <v>67</v>
      </c>
      <c r="D37" t="s">
        <v>68</v>
      </c>
      <c r="E37">
        <v>0</v>
      </c>
      <c r="F37">
        <v>0</v>
      </c>
      <c r="G37">
        <v>0</v>
      </c>
      <c r="H37">
        <f t="shared" si="0"/>
        <v>0</v>
      </c>
      <c r="I37" t="str">
        <f t="shared" si="1"/>
        <v>E</v>
      </c>
    </row>
    <row r="38" spans="2:9">
      <c r="B38">
        <v>17</v>
      </c>
      <c r="C38" t="s">
        <v>69</v>
      </c>
      <c r="D38" t="s">
        <v>70</v>
      </c>
      <c r="E38">
        <v>85</v>
      </c>
      <c r="F38">
        <v>80</v>
      </c>
      <c r="G38">
        <v>79</v>
      </c>
      <c r="H38">
        <f t="shared" si="0"/>
        <v>80.5</v>
      </c>
      <c r="I38" t="str">
        <f t="shared" si="1"/>
        <v>B+</v>
      </c>
    </row>
    <row r="39" spans="2:9">
      <c r="G39" t="s">
        <v>1</v>
      </c>
      <c r="H39" t="s">
        <v>1</v>
      </c>
      <c r="I39" t="s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Heinche</dc:creator>
  <cp:lastModifiedBy>Heinche</cp:lastModifiedBy>
  <dcterms:created xsi:type="dcterms:W3CDTF">2015-12-23T02:53:31Z</dcterms:created>
  <dcterms:modified xsi:type="dcterms:W3CDTF">2015-12-31T15:22:34Z</dcterms:modified>
</cp:coreProperties>
</file>